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097-2022\"/>
    </mc:Choice>
  </mc:AlternateContent>
  <xr:revisionPtr revIDLastSave="0" documentId="13_ncr:1_{419C8D1F-CDCA-4C9E-8220-F3644801F7E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technika'!$B$1:$V$20</definedName>
  </definedNames>
  <calcPr calcId="191029"/>
</workbook>
</file>

<file path=xl/calcChain.xml><?xml version="1.0" encoding="utf-8"?>
<calcChain xmlns="http://schemas.openxmlformats.org/spreadsheetml/2006/main">
  <c r="P16" i="1" l="1"/>
  <c r="S16" i="1"/>
  <c r="T16" i="1"/>
  <c r="P11" i="1"/>
  <c r="P12" i="1"/>
  <c r="S11" i="1"/>
  <c r="T11" i="1"/>
  <c r="S12" i="1"/>
  <c r="T12" i="1"/>
  <c r="S14" i="1"/>
  <c r="P14" i="1"/>
  <c r="P15" i="1"/>
  <c r="T14" i="1"/>
  <c r="S15" i="1"/>
  <c r="T15" i="1"/>
  <c r="P10" i="1"/>
  <c r="S10" i="1"/>
  <c r="T10" i="1"/>
  <c r="P8" i="1" l="1"/>
  <c r="P9" i="1"/>
  <c r="P13" i="1"/>
  <c r="S8" i="1"/>
  <c r="T8" i="1"/>
  <c r="S9" i="1"/>
  <c r="T9" i="1"/>
  <c r="S13" i="1"/>
  <c r="T13" i="1"/>
  <c r="S7" i="1"/>
  <c r="T7" i="1"/>
  <c r="P7" i="1"/>
  <c r="Q19" i="1" l="1"/>
  <c r="R19" i="1"/>
</calcChain>
</file>

<file path=xl/sharedStrings.xml><?xml version="1.0" encoding="utf-8"?>
<sst xmlns="http://schemas.openxmlformats.org/spreadsheetml/2006/main" count="104" uniqueCount="69">
  <si>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</si>
  <si>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</si>
  <si>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</si>
  <si>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</si>
  <si>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</si>
  <si>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</si>
  <si>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</si>
  <si>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</si>
  <si>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</si>
  <si>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</si>
  <si>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</si>
  <si>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30232000-4 - Periferní vybavení </t>
  </si>
  <si>
    <t xml:space="preserve">30233132-5 - Diskové jednotky </t>
  </si>
  <si>
    <t>30234600-4 - Flash paměť</t>
  </si>
  <si>
    <t xml:space="preserve">30237000-9 - Součásti, příslušenství a doplňky pro počítače </t>
  </si>
  <si>
    <t>30237300-2 - Doplňky k počítačům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</si>
  <si>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</si>
  <si>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</si>
  <si>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</si>
  <si>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</si>
  <si>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</si>
  <si>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</si>
  <si>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</si>
  <si>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</si>
  <si>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</si>
  <si>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</si>
  <si>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</si>
  <si>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</si>
  <si>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</si>
  <si>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</si>
  <si>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</si>
  <si>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</si>
  <si>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</si>
  <si>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</si>
  <si>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</si>
  <si>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</si>
  <si>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097 - 2022 </t>
  </si>
  <si>
    <t>Pevný disk 3,5"</t>
  </si>
  <si>
    <t>Tichá myš</t>
  </si>
  <si>
    <t>Záruka na zboží min. 60 měsíců.</t>
  </si>
  <si>
    <t>Mgr. Jakub Pendl,
Tel.: pendl@kma.zcu.cz</t>
  </si>
  <si>
    <t>Technická 8, 
301 00 Plzeň,
Fakulta aplikovaných věd - Katedra matematiky,
místnost UC 260 nebo UC 226</t>
  </si>
  <si>
    <t>Formát disku 3,5".
Rozhraní SATA III - rychlost rozhraní min. 6 Gb/s. 
Kapacita min. 4TB. 
Otáčky min. 7200. 
Vyrovnávací paměť min. 256 MB. 
CMR zápis (ne SMR!). 
Vhodné pro systémy NAS. 
Záruka min. 60 měsíců.</t>
  </si>
  <si>
    <t>ANO</t>
  </si>
  <si>
    <t>Vybrané instituty nové úpravy soukromého a trestního práva v aplikační praxi - IV - SGS-2022-025</t>
  </si>
  <si>
    <t>Helena Průchová,
Tel.: 37763 7281</t>
  </si>
  <si>
    <t>sady Pětařicátníků 14,
301 00 Plzeň, 
Fakulta právnická - Katedra občanského práva,
místnost PC 217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</si>
  <si>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</si>
  <si>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Myš drátová</t>
  </si>
  <si>
    <t>Hana Menclová,
Tel.: 37763 4853,
602 167 797</t>
  </si>
  <si>
    <t>Kollárova 19, 
301 00 Plzeň,
Správa kolejí a menz,
místnost KO 222</t>
  </si>
  <si>
    <t>Drátová myš k PC, optický senzor s rozlišením min. 800 dpi.
Min. 3 tlačítka (2 tlačítka a kolečko).
Rozhraní USB.</t>
  </si>
  <si>
    <t>Myš drátová.
Konektor USB.
Provedení: symetrická.
Ergonomie: univerzální.
Optický snímač pohybu, citilivost min. 1000 DPI.
Min. 3 tichá tlačítka, rolovací kolečko.
Max. hmotnost 85 g.
Délka kabelu min. 180 cm.
Provedení v šedé nebo v černé barvě.</t>
  </si>
  <si>
    <t>Externí box pro M.2 SATA SSD disk</t>
  </si>
  <si>
    <t>Externí box pro M.2 NVMe SSD disk</t>
  </si>
  <si>
    <t xml:space="preserve">Ing. Oldřich Balák,
Tel.: 37763 2856,
702 210 864 </t>
  </si>
  <si>
    <t>Univerzitní 20,
301 00 Plzeň,
Centrum informatizace a výpočetní techniky - Oddělení Infrastrukturní služby,
místnost UI 404</t>
  </si>
  <si>
    <t>Kovový box pro M.2 SATA SSD délky 42 až 80 mm.
SATA 6Gb/s rozhraní s podporou UASP.
SATA M.2 SSD disky formátu B+M-key a B-key.
Bez omezení maximální kapacity SSD disku.
Rozhraní USB 3.2 Gen 1 s podporou přenosové rychlosti 5 Gb/s.
USB type A – type C kabel součástí balení.
Montážní materiál a šroubovák součástí balení.
Hmotnost externího boxu max. 45 g bez USB kabelu a M.2 SSD disku.
Podpora jednostranných i oboustranných M.2 SSD disku.
Hliníkové tělo.
Podpora funkce TRIM.</t>
  </si>
  <si>
    <t>Kovový box pro M.2 NVMe SSD délky 42 až 80 mm.
Podpora M key nebo B+M key NVMe (PCI-Express) M.2 SSD disku bez omezení maximální kapacity.
Rozhraní USB 3.2 Gen 2 / SuperSpeed+ USB.
USB type C – type C kabel součástí balení.
Montážní materiál a šroubovák součástí balení.
Hmotnost externího boxu max. 45 g bez USB kabelu a M.2 SSD disku.
Podpora jednostranných i oboustranných M.2 SSD disku.
Hliníkové tělo.
Podpora funkce TRIM.</t>
  </si>
  <si>
    <t>Flash disk 64 GB</t>
  </si>
  <si>
    <t>Flash disk 16 GB</t>
  </si>
  <si>
    <t>Flash disk USB min. 3.0.
Kapacita min. 64 GB.
Rychlost zápisu min. 40 MB/s, rychlost čtení min 100 MB/s.
Odolný.</t>
  </si>
  <si>
    <t>Flash disk USB min. 3.0.
Kapacita min. 16 GB.
Rychlost zápisu min. 10 MB/s, rychlost čtení min. 100 MB/s.</t>
  </si>
  <si>
    <t>Ing. Lenka Krouparová,
Tel.: 37763 7001</t>
  </si>
  <si>
    <t>sady Pětařicátníků 14,
301 00 Plzeň, 
Fakulta právnická - Děkanát,
místnost PC 213</t>
  </si>
  <si>
    <t>PhDr. Irena Görnerová,
Tel.: 37763 1033,
702 038 179</t>
  </si>
  <si>
    <t>Univerzitní 8, 
301 00 Plzeň,
Rektorát - Útvar prorektora pro výzkum a vývoj - Odbor výzkum a vývoj,
místnost UR 118</t>
  </si>
  <si>
    <t>Baterie do notebooku DELL Precision 7530</t>
  </si>
  <si>
    <r>
      <t xml:space="preserve">Kapacita baterie min. 90 Wh, baterie musí být </t>
    </r>
    <r>
      <rPr>
        <b/>
        <sz val="11"/>
        <color theme="1"/>
        <rFont val="Calibri"/>
        <family val="2"/>
        <charset val="238"/>
        <scheme val="minor"/>
      </rPr>
      <t>kompatibilní s notebookem DELL Precision 7530.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</si>
</sst>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C9F1FF"/>
        <bgColor rgb="FFC9F1FF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20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6" borderId="14" xfId="0" applyFont="1" applyFill="1" applyBorder="1" applyAlignment="1">
      <alignment horizontal="left" vertical="center" wrapText="1" indent="1"/>
    </xf>
    <xf numFmtId="0" fontId="6" fillId="6" borderId="17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26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left" vertical="center" wrapText="1" indent="1"/>
    </xf>
    <xf numFmtId="0" fontId="26" fillId="4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9" fillId="3" borderId="17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left" vertical="center" wrapText="1" indent="1"/>
    </xf>
    <xf numFmtId="3" fontId="0" fillId="2" borderId="25" xfId="0" applyNumberForma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26" fillId="4" borderId="26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14" fillId="6" borderId="26" xfId="0" applyFont="1" applyFill="1" applyBorder="1" applyAlignment="1">
      <alignment horizontal="center" vertical="center" wrapText="1"/>
    </xf>
    <xf numFmtId="0" fontId="0" fillId="6" borderId="26" xfId="0" applyFill="1" applyBorder="1" applyAlignment="1">
      <alignment horizontal="center" vertical="center" wrapText="1"/>
    </xf>
    <xf numFmtId="0" fontId="11" fillId="7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left" vertical="center" wrapText="1" inden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14" fillId="6" borderId="21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24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6" xfId="0" applyFont="1" applyFill="1" applyBorder="1" applyAlignment="1" applyProtection="1">
      <alignment horizontal="left" vertical="center" wrapText="1" indent="1"/>
      <protection locked="0"/>
    </xf>
    <xf numFmtId="0" fontId="16" fillId="4" borderId="26" xfId="0" applyFont="1" applyFill="1" applyBorder="1" applyAlignment="1" applyProtection="1">
      <alignment horizontal="lef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6"/>
  <sheetViews>
    <sheetView tabSelected="1" topLeftCell="L1" zoomScaleNormal="100" workbookViewId="0">
      <selection activeCell="R9" sqref="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3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8.28515625" style="5" customWidth="1"/>
    <col min="12" max="12" width="27.7109375" style="5" customWidth="1"/>
    <col min="13" max="13" width="25.85546875" style="5" customWidth="1"/>
    <col min="14" max="14" width="37.5703125" style="4" customWidth="1"/>
    <col min="15" max="15" width="27.42578125" style="4" customWidth="1"/>
    <col min="16" max="16" width="15.57031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710937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36" t="s">
        <v>36</v>
      </c>
      <c r="C1" s="137"/>
      <c r="D1" s="13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31"/>
      <c r="E3" s="131"/>
      <c r="F3" s="13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31"/>
      <c r="E4" s="131"/>
      <c r="F4" s="131"/>
      <c r="G4" s="131"/>
      <c r="H4" s="13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8" t="s">
        <v>2</v>
      </c>
      <c r="H5" s="13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4" t="s">
        <v>27</v>
      </c>
      <c r="H6" s="45" t="s">
        <v>29</v>
      </c>
      <c r="I6" s="40" t="s">
        <v>19</v>
      </c>
      <c r="J6" s="39" t="s">
        <v>20</v>
      </c>
      <c r="K6" s="39" t="s">
        <v>47</v>
      </c>
      <c r="L6" s="41" t="s">
        <v>21</v>
      </c>
      <c r="M6" s="42" t="s">
        <v>22</v>
      </c>
      <c r="N6" s="41" t="s">
        <v>23</v>
      </c>
      <c r="O6" s="39" t="s">
        <v>35</v>
      </c>
      <c r="P6" s="41" t="s">
        <v>24</v>
      </c>
      <c r="Q6" s="39" t="s">
        <v>5</v>
      </c>
      <c r="R6" s="43" t="s">
        <v>6</v>
      </c>
      <c r="S6" s="130" t="s">
        <v>7</v>
      </c>
      <c r="T6" s="130" t="s">
        <v>8</v>
      </c>
      <c r="U6" s="41" t="s">
        <v>25</v>
      </c>
      <c r="V6" s="41" t="s">
        <v>26</v>
      </c>
    </row>
    <row r="7" spans="1:22" ht="144.75" customHeight="1" thickTop="1" x14ac:dyDescent="0.25">
      <c r="A7" s="20"/>
      <c r="B7" s="48">
        <v>1</v>
      </c>
      <c r="C7" s="49" t="s">
        <v>37</v>
      </c>
      <c r="D7" s="50">
        <v>2</v>
      </c>
      <c r="E7" s="51" t="s">
        <v>28</v>
      </c>
      <c r="F7" s="68" t="s">
        <v>42</v>
      </c>
      <c r="G7" s="189"/>
      <c r="H7" s="52" t="s">
        <v>33</v>
      </c>
      <c r="I7" s="149" t="s">
        <v>34</v>
      </c>
      <c r="J7" s="149" t="s">
        <v>33</v>
      </c>
      <c r="K7" s="151"/>
      <c r="L7" s="53" t="s">
        <v>39</v>
      </c>
      <c r="M7" s="134" t="s">
        <v>40</v>
      </c>
      <c r="N7" s="134" t="s">
        <v>41</v>
      </c>
      <c r="O7" s="153">
        <v>14</v>
      </c>
      <c r="P7" s="54">
        <f>D7*Q7</f>
        <v>5500</v>
      </c>
      <c r="Q7" s="55">
        <v>2750</v>
      </c>
      <c r="R7" s="195"/>
      <c r="S7" s="56">
        <f>D7*R7</f>
        <v>0</v>
      </c>
      <c r="T7" s="57" t="str">
        <f>IF(ISNUMBER(R7), IF(R7&gt;Q7,"NEVYHOVUJE","VYHOVUJE")," ")</f>
        <v xml:space="preserve"> </v>
      </c>
      <c r="U7" s="132"/>
      <c r="V7" s="51" t="s">
        <v>12</v>
      </c>
    </row>
    <row r="8" spans="1:22" ht="171" customHeight="1" thickBot="1" x14ac:dyDescent="0.3">
      <c r="A8" s="20"/>
      <c r="B8" s="58">
        <v>2</v>
      </c>
      <c r="C8" s="59" t="s">
        <v>38</v>
      </c>
      <c r="D8" s="60">
        <v>10</v>
      </c>
      <c r="E8" s="61" t="s">
        <v>28</v>
      </c>
      <c r="F8" s="69" t="s">
        <v>52</v>
      </c>
      <c r="G8" s="190"/>
      <c r="H8" s="62" t="s">
        <v>33</v>
      </c>
      <c r="I8" s="150"/>
      <c r="J8" s="150"/>
      <c r="K8" s="152"/>
      <c r="L8" s="63"/>
      <c r="M8" s="135"/>
      <c r="N8" s="135"/>
      <c r="O8" s="154"/>
      <c r="P8" s="64">
        <f>D8*Q8</f>
        <v>2700</v>
      </c>
      <c r="Q8" s="65">
        <v>270</v>
      </c>
      <c r="R8" s="196"/>
      <c r="S8" s="66">
        <f>D8*R8</f>
        <v>0</v>
      </c>
      <c r="T8" s="67" t="str">
        <f>IF(ISNUMBER(R8), IF(R8&gt;Q8,"NEVYHOVUJE","VYHOVUJE")," ")</f>
        <v xml:space="preserve"> </v>
      </c>
      <c r="U8" s="133"/>
      <c r="V8" s="61" t="s">
        <v>11</v>
      </c>
    </row>
    <row r="9" spans="1:22" ht="72" customHeight="1" x14ac:dyDescent="0.25">
      <c r="A9" s="20"/>
      <c r="B9" s="70">
        <v>3</v>
      </c>
      <c r="C9" s="71" t="s">
        <v>59</v>
      </c>
      <c r="D9" s="72">
        <v>4</v>
      </c>
      <c r="E9" s="128" t="s">
        <v>28</v>
      </c>
      <c r="F9" s="104" t="s">
        <v>61</v>
      </c>
      <c r="G9" s="191"/>
      <c r="H9" s="73" t="s">
        <v>33</v>
      </c>
      <c r="I9" s="161" t="s">
        <v>34</v>
      </c>
      <c r="J9" s="159" t="s">
        <v>43</v>
      </c>
      <c r="K9" s="163" t="s">
        <v>44</v>
      </c>
      <c r="L9" s="157"/>
      <c r="M9" s="155" t="s">
        <v>45</v>
      </c>
      <c r="N9" s="155" t="s">
        <v>46</v>
      </c>
      <c r="O9" s="184">
        <v>14</v>
      </c>
      <c r="P9" s="74">
        <f>D9*Q9</f>
        <v>2400</v>
      </c>
      <c r="Q9" s="75">
        <v>600</v>
      </c>
      <c r="R9" s="197"/>
      <c r="S9" s="76">
        <f>D9*R9</f>
        <v>0</v>
      </c>
      <c r="T9" s="77" t="str">
        <f t="shared" ref="T9:T13" si="0">IF(ISNUMBER(R9), IF(R9&gt;Q9,"NEVYHOVUJE","VYHOVUJE")," ")</f>
        <v xml:space="preserve"> </v>
      </c>
      <c r="U9" s="185"/>
      <c r="V9" s="187" t="s">
        <v>13</v>
      </c>
    </row>
    <row r="10" spans="1:22" ht="72" customHeight="1" thickBot="1" x14ac:dyDescent="0.3">
      <c r="A10" s="20"/>
      <c r="B10" s="78">
        <v>4</v>
      </c>
      <c r="C10" s="79" t="s">
        <v>60</v>
      </c>
      <c r="D10" s="80">
        <v>10</v>
      </c>
      <c r="E10" s="129" t="s">
        <v>28</v>
      </c>
      <c r="F10" s="105" t="s">
        <v>62</v>
      </c>
      <c r="G10" s="192"/>
      <c r="H10" s="81" t="s">
        <v>33</v>
      </c>
      <c r="I10" s="162"/>
      <c r="J10" s="160"/>
      <c r="K10" s="164"/>
      <c r="L10" s="158"/>
      <c r="M10" s="156"/>
      <c r="N10" s="156"/>
      <c r="O10" s="154"/>
      <c r="P10" s="82">
        <f>D10*Q10</f>
        <v>2500</v>
      </c>
      <c r="Q10" s="83">
        <v>250</v>
      </c>
      <c r="R10" s="198"/>
      <c r="S10" s="84">
        <f>D10*R10</f>
        <v>0</v>
      </c>
      <c r="T10" s="85" t="str">
        <f t="shared" ref="T10" si="1">IF(ISNUMBER(R10), IF(R10&gt;Q10,"NEVYHOVUJE","VYHOVUJE")," ")</f>
        <v xml:space="preserve"> </v>
      </c>
      <c r="U10" s="186"/>
      <c r="V10" s="188"/>
    </row>
    <row r="11" spans="1:22" ht="72" customHeight="1" x14ac:dyDescent="0.25">
      <c r="A11" s="20"/>
      <c r="B11" s="70">
        <v>5</v>
      </c>
      <c r="C11" s="71" t="s">
        <v>59</v>
      </c>
      <c r="D11" s="72">
        <v>5</v>
      </c>
      <c r="E11" s="128" t="s">
        <v>28</v>
      </c>
      <c r="F11" s="104" t="s">
        <v>61</v>
      </c>
      <c r="G11" s="191"/>
      <c r="H11" s="73" t="s">
        <v>33</v>
      </c>
      <c r="I11" s="179" t="s">
        <v>34</v>
      </c>
      <c r="J11" s="179" t="s">
        <v>33</v>
      </c>
      <c r="K11" s="169"/>
      <c r="L11" s="173"/>
      <c r="M11" s="182" t="s">
        <v>63</v>
      </c>
      <c r="N11" s="182" t="s">
        <v>64</v>
      </c>
      <c r="O11" s="184">
        <v>14</v>
      </c>
      <c r="P11" s="74">
        <f>D11*Q11</f>
        <v>3000</v>
      </c>
      <c r="Q11" s="75">
        <v>600</v>
      </c>
      <c r="R11" s="197"/>
      <c r="S11" s="76">
        <f>D11*R11</f>
        <v>0</v>
      </c>
      <c r="T11" s="77" t="str">
        <f t="shared" ref="T11:T12" si="2">IF(ISNUMBER(R11), IF(R11&gt;Q11,"NEVYHOVUJE","VYHOVUJE")," ")</f>
        <v xml:space="preserve"> </v>
      </c>
      <c r="U11" s="126"/>
      <c r="V11" s="177" t="s">
        <v>13</v>
      </c>
    </row>
    <row r="12" spans="1:22" ht="72" customHeight="1" thickBot="1" x14ac:dyDescent="0.3">
      <c r="A12" s="20"/>
      <c r="B12" s="58">
        <v>6</v>
      </c>
      <c r="C12" s="59" t="s">
        <v>60</v>
      </c>
      <c r="D12" s="60">
        <v>8</v>
      </c>
      <c r="E12" s="61" t="s">
        <v>28</v>
      </c>
      <c r="F12" s="106" t="s">
        <v>62</v>
      </c>
      <c r="G12" s="190"/>
      <c r="H12" s="62" t="s">
        <v>33</v>
      </c>
      <c r="I12" s="180"/>
      <c r="J12" s="180"/>
      <c r="K12" s="152"/>
      <c r="L12" s="181"/>
      <c r="M12" s="135"/>
      <c r="N12" s="135"/>
      <c r="O12" s="154"/>
      <c r="P12" s="82">
        <f>D12*Q12</f>
        <v>2000</v>
      </c>
      <c r="Q12" s="65">
        <v>250</v>
      </c>
      <c r="R12" s="196"/>
      <c r="S12" s="84">
        <f>D12*R12</f>
        <v>0</v>
      </c>
      <c r="T12" s="85" t="str">
        <f t="shared" si="2"/>
        <v xml:space="preserve"> </v>
      </c>
      <c r="U12" s="107"/>
      <c r="V12" s="183"/>
    </row>
    <row r="13" spans="1:22" ht="99" customHeight="1" thickBot="1" x14ac:dyDescent="0.3">
      <c r="A13" s="20"/>
      <c r="B13" s="86">
        <v>7</v>
      </c>
      <c r="C13" s="87" t="s">
        <v>48</v>
      </c>
      <c r="D13" s="88">
        <v>7</v>
      </c>
      <c r="E13" s="89" t="s">
        <v>28</v>
      </c>
      <c r="F13" s="90" t="s">
        <v>51</v>
      </c>
      <c r="G13" s="193"/>
      <c r="H13" s="91" t="s">
        <v>33</v>
      </c>
      <c r="I13" s="92" t="s">
        <v>34</v>
      </c>
      <c r="J13" s="93" t="s">
        <v>33</v>
      </c>
      <c r="K13" s="94"/>
      <c r="L13" s="95"/>
      <c r="M13" s="96" t="s">
        <v>49</v>
      </c>
      <c r="N13" s="96" t="s">
        <v>50</v>
      </c>
      <c r="O13" s="97">
        <v>14</v>
      </c>
      <c r="P13" s="98">
        <f>D13*Q13</f>
        <v>700</v>
      </c>
      <c r="Q13" s="99">
        <v>100</v>
      </c>
      <c r="R13" s="199"/>
      <c r="S13" s="100">
        <f>D13*R13</f>
        <v>0</v>
      </c>
      <c r="T13" s="101" t="str">
        <f t="shared" si="0"/>
        <v xml:space="preserve"> </v>
      </c>
      <c r="U13" s="102"/>
      <c r="V13" s="89" t="s">
        <v>13</v>
      </c>
    </row>
    <row r="14" spans="1:22" ht="200.25" customHeight="1" x14ac:dyDescent="0.25">
      <c r="A14" s="20"/>
      <c r="B14" s="70">
        <v>8</v>
      </c>
      <c r="C14" s="71" t="s">
        <v>53</v>
      </c>
      <c r="D14" s="72">
        <v>1</v>
      </c>
      <c r="E14" s="128" t="s">
        <v>28</v>
      </c>
      <c r="F14" s="103" t="s">
        <v>57</v>
      </c>
      <c r="G14" s="191"/>
      <c r="H14" s="73" t="s">
        <v>33</v>
      </c>
      <c r="I14" s="165" t="s">
        <v>34</v>
      </c>
      <c r="J14" s="167" t="s">
        <v>33</v>
      </c>
      <c r="K14" s="169"/>
      <c r="L14" s="173"/>
      <c r="M14" s="171" t="s">
        <v>55</v>
      </c>
      <c r="N14" s="171" t="s">
        <v>56</v>
      </c>
      <c r="O14" s="175">
        <v>14</v>
      </c>
      <c r="P14" s="74">
        <f>D14*Q14</f>
        <v>400</v>
      </c>
      <c r="Q14" s="75">
        <v>400</v>
      </c>
      <c r="R14" s="197"/>
      <c r="S14" s="76">
        <f>D14*R14</f>
        <v>0</v>
      </c>
      <c r="T14" s="77" t="str">
        <f t="shared" ref="T14:T15" si="3">IF(ISNUMBER(R14), IF(R14&gt;Q14,"NEVYHOVUJE","VYHOVUJE")," ")</f>
        <v xml:space="preserve"> </v>
      </c>
      <c r="U14" s="126"/>
      <c r="V14" s="177" t="s">
        <v>14</v>
      </c>
    </row>
    <row r="15" spans="1:22" ht="200.25" customHeight="1" thickBot="1" x14ac:dyDescent="0.3">
      <c r="A15" s="20"/>
      <c r="B15" s="78">
        <v>9</v>
      </c>
      <c r="C15" s="79" t="s">
        <v>54</v>
      </c>
      <c r="D15" s="80">
        <v>1</v>
      </c>
      <c r="E15" s="129" t="s">
        <v>28</v>
      </c>
      <c r="F15" s="108" t="s">
        <v>58</v>
      </c>
      <c r="G15" s="192"/>
      <c r="H15" s="81" t="s">
        <v>33</v>
      </c>
      <c r="I15" s="166"/>
      <c r="J15" s="168"/>
      <c r="K15" s="170"/>
      <c r="L15" s="174"/>
      <c r="M15" s="172"/>
      <c r="N15" s="172"/>
      <c r="O15" s="176"/>
      <c r="P15" s="82">
        <f>D15*Q15</f>
        <v>620</v>
      </c>
      <c r="Q15" s="83">
        <v>620</v>
      </c>
      <c r="R15" s="198"/>
      <c r="S15" s="84">
        <f>D15*R15</f>
        <v>0</v>
      </c>
      <c r="T15" s="85" t="str">
        <f t="shared" si="3"/>
        <v xml:space="preserve"> </v>
      </c>
      <c r="U15" s="127"/>
      <c r="V15" s="178"/>
    </row>
    <row r="16" spans="1:22" ht="146.25" customHeight="1" thickBot="1" x14ac:dyDescent="0.3">
      <c r="A16" s="20"/>
      <c r="B16" s="109">
        <v>10</v>
      </c>
      <c r="C16" s="110" t="s">
        <v>67</v>
      </c>
      <c r="D16" s="111">
        <v>2</v>
      </c>
      <c r="E16" s="112" t="s">
        <v>28</v>
      </c>
      <c r="F16" s="125" t="s">
        <v>68</v>
      </c>
      <c r="G16" s="194"/>
      <c r="H16" s="113" t="s">
        <v>33</v>
      </c>
      <c r="I16" s="123" t="s">
        <v>34</v>
      </c>
      <c r="J16" s="123" t="s">
        <v>33</v>
      </c>
      <c r="K16" s="114"/>
      <c r="L16" s="115"/>
      <c r="M16" s="124" t="s">
        <v>65</v>
      </c>
      <c r="N16" s="116" t="s">
        <v>66</v>
      </c>
      <c r="O16" s="117">
        <v>14</v>
      </c>
      <c r="P16" s="118">
        <f>D16*Q16</f>
        <v>7000</v>
      </c>
      <c r="Q16" s="119">
        <v>3500</v>
      </c>
      <c r="R16" s="200"/>
      <c r="S16" s="120">
        <f>D16*R16</f>
        <v>0</v>
      </c>
      <c r="T16" s="121" t="str">
        <f t="shared" ref="T16" si="4">IF(ISNUMBER(R16), IF(R16&gt;Q16,"NEVYHOVUJE","VYHOVUJE")," ")</f>
        <v xml:space="preserve"> </v>
      </c>
      <c r="U16" s="122"/>
      <c r="V16" s="112" t="s">
        <v>15</v>
      </c>
    </row>
    <row r="17" spans="2:22" ht="17.45" customHeight="1" thickTop="1" thickBot="1" x14ac:dyDescent="0.3">
      <c r="C17" s="5"/>
      <c r="D17" s="5"/>
      <c r="E17" s="5"/>
      <c r="F17" s="5"/>
      <c r="G17" s="33"/>
      <c r="H17" s="33"/>
      <c r="I17" s="5"/>
      <c r="J17" s="5"/>
      <c r="N17" s="5"/>
      <c r="O17" s="5"/>
      <c r="P17" s="5"/>
    </row>
    <row r="18" spans="2:22" ht="51.75" customHeight="1" thickTop="1" thickBot="1" x14ac:dyDescent="0.3">
      <c r="B18" s="147" t="s">
        <v>32</v>
      </c>
      <c r="C18" s="147"/>
      <c r="D18" s="147"/>
      <c r="E18" s="147"/>
      <c r="F18" s="147"/>
      <c r="G18" s="147"/>
      <c r="H18" s="47"/>
      <c r="I18" s="47"/>
      <c r="J18" s="21"/>
      <c r="K18" s="21"/>
      <c r="L18" s="7"/>
      <c r="M18" s="7"/>
      <c r="N18" s="7"/>
      <c r="O18" s="22"/>
      <c r="P18" s="22"/>
      <c r="Q18" s="23" t="s">
        <v>9</v>
      </c>
      <c r="R18" s="144" t="s">
        <v>10</v>
      </c>
      <c r="S18" s="145"/>
      <c r="T18" s="146"/>
      <c r="U18" s="24"/>
      <c r="V18" s="25"/>
    </row>
    <row r="19" spans="2:22" ht="50.45" customHeight="1" thickTop="1" thickBot="1" x14ac:dyDescent="0.3">
      <c r="B19" s="148" t="s">
        <v>30</v>
      </c>
      <c r="C19" s="148"/>
      <c r="D19" s="148"/>
      <c r="E19" s="148"/>
      <c r="F19" s="148"/>
      <c r="G19" s="148"/>
      <c r="H19" s="148"/>
      <c r="I19" s="26"/>
      <c r="L19" s="9"/>
      <c r="M19" s="9"/>
      <c r="N19" s="9"/>
      <c r="O19" s="27"/>
      <c r="P19" s="27"/>
      <c r="Q19" s="28">
        <f>SUM(P7:P16)</f>
        <v>26820</v>
      </c>
      <c r="R19" s="141">
        <f>SUM(S7:S16)</f>
        <v>0</v>
      </c>
      <c r="S19" s="142"/>
      <c r="T19" s="143"/>
    </row>
    <row r="20" spans="2:22" ht="15.75" thickTop="1" x14ac:dyDescent="0.25">
      <c r="B20" s="140" t="s">
        <v>31</v>
      </c>
      <c r="C20" s="140"/>
      <c r="D20" s="140"/>
      <c r="E20" s="140"/>
      <c r="F20" s="140"/>
      <c r="G20" s="140"/>
      <c r="H20" s="13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25">
      <c r="B21" s="46"/>
      <c r="C21" s="46"/>
      <c r="D21" s="46"/>
      <c r="E21" s="46"/>
      <c r="F21" s="46"/>
      <c r="G21" s="131"/>
      <c r="H21" s="13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25">
      <c r="B22" s="46"/>
      <c r="C22" s="46"/>
      <c r="D22" s="46"/>
      <c r="E22" s="46"/>
      <c r="F22" s="46"/>
      <c r="G22" s="131"/>
      <c r="H22" s="13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x14ac:dyDescent="0.25">
      <c r="B23" s="46"/>
      <c r="C23" s="46"/>
      <c r="D23" s="46"/>
      <c r="E23" s="46"/>
      <c r="F23" s="46"/>
      <c r="G23" s="131"/>
      <c r="H23" s="13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19.899999999999999" customHeight="1" x14ac:dyDescent="0.25">
      <c r="C24" s="21"/>
      <c r="D24" s="29"/>
      <c r="E24" s="21"/>
      <c r="F24" s="21"/>
      <c r="G24" s="131"/>
      <c r="H24" s="13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19.899999999999999" customHeight="1" x14ac:dyDescent="0.25">
      <c r="H25" s="3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131"/>
      <c r="H26" s="13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131"/>
      <c r="H27" s="13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131"/>
      <c r="H28" s="13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131"/>
      <c r="H29" s="13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131"/>
      <c r="H30" s="13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131"/>
      <c r="H31" s="13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131"/>
      <c r="H32" s="13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31"/>
      <c r="H33" s="13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31"/>
      <c r="H34" s="13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31"/>
      <c r="H35" s="13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31"/>
      <c r="H36" s="13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31"/>
      <c r="H37" s="13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31"/>
      <c r="H38" s="13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31"/>
      <c r="H39" s="13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31"/>
      <c r="H40" s="13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31"/>
      <c r="H41" s="13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31"/>
      <c r="H42" s="13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31"/>
      <c r="H43" s="13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31"/>
      <c r="H44" s="13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31"/>
      <c r="H45" s="13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31"/>
      <c r="H46" s="13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31"/>
      <c r="H47" s="13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31"/>
      <c r="H48" s="13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31"/>
      <c r="H49" s="13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31"/>
      <c r="H50" s="13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31"/>
      <c r="H51" s="13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31"/>
      <c r="H52" s="13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31"/>
      <c r="H53" s="13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31"/>
      <c r="H54" s="13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31"/>
      <c r="H55" s="13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31"/>
      <c r="H56" s="13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31"/>
      <c r="H57" s="13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31"/>
      <c r="H58" s="13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31"/>
      <c r="H59" s="13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31"/>
      <c r="H60" s="13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31"/>
      <c r="H61" s="13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31"/>
      <c r="H62" s="13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31"/>
      <c r="H63" s="13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31"/>
      <c r="H64" s="13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31"/>
      <c r="H65" s="13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31"/>
      <c r="H66" s="13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31"/>
      <c r="H67" s="13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31"/>
      <c r="H68" s="13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31"/>
      <c r="H69" s="13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31"/>
      <c r="H70" s="13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31"/>
      <c r="H71" s="13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31"/>
      <c r="H72" s="13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31"/>
      <c r="H73" s="13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31"/>
      <c r="H74" s="13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31"/>
      <c r="H75" s="13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31"/>
      <c r="H76" s="13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31"/>
      <c r="H77" s="13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31"/>
      <c r="H78" s="13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31"/>
      <c r="H79" s="13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31"/>
      <c r="H80" s="13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31"/>
      <c r="H81" s="13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31"/>
      <c r="H82" s="13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31"/>
      <c r="H83" s="13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31"/>
      <c r="H84" s="13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31"/>
      <c r="H85" s="13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31"/>
      <c r="H86" s="13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31"/>
      <c r="H87" s="13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31"/>
      <c r="H88" s="13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31"/>
      <c r="H89" s="13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31"/>
      <c r="H90" s="13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31"/>
      <c r="H91" s="13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31"/>
      <c r="H92" s="13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31"/>
      <c r="H93" s="13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31"/>
      <c r="H94" s="13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31"/>
      <c r="H95" s="13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31"/>
      <c r="H96" s="13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31"/>
      <c r="H97" s="13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31"/>
      <c r="H98" s="13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31"/>
      <c r="H99" s="13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31"/>
      <c r="H100" s="13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31"/>
      <c r="H101" s="131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31"/>
      <c r="H102" s="131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31"/>
      <c r="H103" s="131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31"/>
      <c r="H104" s="131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31"/>
      <c r="H105" s="131"/>
      <c r="I105" s="11"/>
      <c r="J105" s="11"/>
      <c r="K105" s="11"/>
      <c r="L105" s="11"/>
      <c r="M105" s="11"/>
      <c r="N105" s="6"/>
      <c r="O105" s="6"/>
      <c r="P105" s="6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</sheetData>
  <sheetProtection algorithmName="SHA-512" hashValue="vre6NFffgiDQlQdZqAtritOfpD8K4Q61QdixVSK16/Quw6i6QiCCVjjXopxf/iNlZ+xTKb3jfK8HkasxjJO7aA==" saltValue="VuffZyz+s1qL6GlaF9n5rQ==" spinCount="100000" sheet="1" objects="1" scenarios="1" selectLockedCells="1"/>
  <mergeCells count="39">
    <mergeCell ref="V11:V12"/>
    <mergeCell ref="M11:M12"/>
    <mergeCell ref="N11:N12"/>
    <mergeCell ref="O9:O10"/>
    <mergeCell ref="O11:O12"/>
    <mergeCell ref="U9:U10"/>
    <mergeCell ref="V9:V10"/>
    <mergeCell ref="M9:M10"/>
    <mergeCell ref="N9:N10"/>
    <mergeCell ref="I11:I12"/>
    <mergeCell ref="J11:J12"/>
    <mergeCell ref="K11:K12"/>
    <mergeCell ref="L11:L12"/>
    <mergeCell ref="N14:N15"/>
    <mergeCell ref="O14:O15"/>
    <mergeCell ref="V14:V15"/>
    <mergeCell ref="I14:I15"/>
    <mergeCell ref="J14:J15"/>
    <mergeCell ref="K14:K15"/>
    <mergeCell ref="M14:M15"/>
    <mergeCell ref="L14:L15"/>
    <mergeCell ref="B1:D1"/>
    <mergeCell ref="G5:H5"/>
    <mergeCell ref="B20:G20"/>
    <mergeCell ref="R19:T19"/>
    <mergeCell ref="R18:T18"/>
    <mergeCell ref="B18:G18"/>
    <mergeCell ref="B19:H19"/>
    <mergeCell ref="I7:I8"/>
    <mergeCell ref="J7:J8"/>
    <mergeCell ref="K7:K8"/>
    <mergeCell ref="O7:O8"/>
    <mergeCell ref="L9:L10"/>
    <mergeCell ref="J9:J10"/>
    <mergeCell ref="I9:I10"/>
    <mergeCell ref="K9:K10"/>
    <mergeCell ref="U7:U8"/>
    <mergeCell ref="M7:M8"/>
    <mergeCell ref="N7:N8"/>
  </mergeCells>
  <conditionalFormatting sqref="B7:B16 D7:D16">
    <cfRule type="containsBlanks" dxfId="7" priority="76">
      <formula>LEN(TRIM(B7))=0</formula>
    </cfRule>
  </conditionalFormatting>
  <conditionalFormatting sqref="B7:B16">
    <cfRule type="cellIs" dxfId="6" priority="73" operator="greaterThanOrEqual">
      <formula>1</formula>
    </cfRule>
  </conditionalFormatting>
  <conditionalFormatting sqref="T7:T16">
    <cfRule type="cellIs" dxfId="5" priority="60" operator="equal">
      <formula>"VYHOVUJE"</formula>
    </cfRule>
  </conditionalFormatting>
  <conditionalFormatting sqref="T7:T16">
    <cfRule type="cellIs" dxfId="4" priority="59" operator="equal">
      <formula>"NEVYHOVUJE"</formula>
    </cfRule>
  </conditionalFormatting>
  <conditionalFormatting sqref="G7:H16 R7:R16">
    <cfRule type="containsBlanks" dxfId="3" priority="53">
      <formula>LEN(TRIM(G7))=0</formula>
    </cfRule>
  </conditionalFormatting>
  <conditionalFormatting sqref="G7:H16 R7:R16">
    <cfRule type="notContainsBlanks" dxfId="2" priority="51">
      <formula>LEN(TRIM(G7))&gt;0</formula>
    </cfRule>
  </conditionalFormatting>
  <conditionalFormatting sqref="G7:H16 R7:R16">
    <cfRule type="notContainsBlanks" dxfId="1" priority="50">
      <formula>LEN(TRIM(G7))&gt;0</formula>
    </cfRule>
  </conditionalFormatting>
  <conditionalFormatting sqref="G7:H16">
    <cfRule type="notContainsBlanks" dxfId="0" priority="49">
      <formula>LEN(TRIM(G7))&gt;0</formula>
    </cfRule>
  </conditionalFormatting>
  <dataValidations count="2">
    <dataValidation type="list" allowBlank="1" showInputMessage="1" showErrorMessage="1" sqref="J7 J9 J13:J14" xr:uid="{006F2A15-2179-46AE-BE20-DCC6C5F84EE9}">
      <formula1>"ANO,NE"</formula1>
    </dataValidation>
    <dataValidation type="list" showInputMessage="1" showErrorMessage="1" sqref="E7:E16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 V13:V14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2022-08-26T09:25:12Z</cp:lastPrinted>
  <dcterms:created xsi:type="dcterms:W3CDTF">2014-03-05T12:43:32Z</dcterms:created>
  <dcterms:modified xsi:type="dcterms:W3CDTF">2022-09-21T08:43:01Z</dcterms:modified>
</cp:coreProperties>
</file>